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e/Dropbox/jobb/undervisning/SOS2100/v22/"/>
    </mc:Choice>
  </mc:AlternateContent>
  <xr:revisionPtr revIDLastSave="0" documentId="13_ncr:1_{8B2157FE-F079-DE44-819E-5EDA65A68539}" xr6:coauthVersionLast="47" xr6:coauthVersionMax="47" xr10:uidLastSave="{00000000-0000-0000-0000-000000000000}"/>
  <bookViews>
    <workbookView xWindow="8140" yWindow="500" windowWidth="20280" windowHeight="16080" xr2:uid="{BE443AB8-3CD1-8C46-952A-25DE788FA488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  <c r="K36" i="1"/>
  <c r="K78" i="1"/>
  <c r="K64" i="1"/>
  <c r="K30" i="1"/>
  <c r="K58" i="1"/>
  <c r="K63" i="1"/>
  <c r="K62" i="1"/>
  <c r="K61" i="1"/>
  <c r="K60" i="1"/>
  <c r="K59" i="1"/>
  <c r="K57" i="1"/>
  <c r="K56" i="1"/>
  <c r="K32" i="1"/>
  <c r="K18" i="1"/>
  <c r="K17" i="1"/>
  <c r="K16" i="1"/>
  <c r="K21" i="1"/>
  <c r="K20" i="1"/>
  <c r="K4" i="1"/>
  <c r="K3" i="1"/>
  <c r="K2" i="1"/>
  <c r="K67" i="1"/>
  <c r="K49" i="1"/>
  <c r="K51" i="1"/>
  <c r="K81" i="1"/>
  <c r="K48" i="1"/>
  <c r="K46" i="1"/>
  <c r="K43" i="1"/>
  <c r="K42" i="1"/>
  <c r="K41" i="1"/>
  <c r="K38" i="1"/>
  <c r="K79" i="1"/>
  <c r="K34" i="1"/>
  <c r="K82" i="1"/>
  <c r="K31" i="1"/>
  <c r="K23" i="1"/>
  <c r="K83" i="1"/>
  <c r="K24" i="1"/>
  <c r="K11" i="1"/>
  <c r="K10" i="1"/>
  <c r="K80" i="1"/>
  <c r="I41" i="1"/>
  <c r="M32" i="1" l="1"/>
  <c r="K66" i="1"/>
  <c r="K68" i="1" s="1"/>
  <c r="M59" i="1"/>
</calcChain>
</file>

<file path=xl/sharedStrings.xml><?xml version="1.0" encoding="utf-8"?>
<sst xmlns="http://schemas.openxmlformats.org/spreadsheetml/2006/main" count="376" uniqueCount="259">
  <si>
    <t>Klasse, kapitalisme og modernitet: klasseskillenes strukturelle grunnlag</t>
  </si>
  <si>
    <t>Strukturasjonen av klasseforhold: rommet av sosiale posisjoner</t>
  </si>
  <si>
    <t>Klasse og ulikheter i livssjanser: økonomisk ulikhet og helse</t>
  </si>
  <si>
    <t>Lukning av mobilitetssjanser</t>
  </si>
  <si>
    <t>Klasse og kulturelle skillelinjer</t>
  </si>
  <si>
    <t>Klassepolitikk og klassedelt politikk</t>
  </si>
  <si>
    <t>Interseksjoner</t>
  </si>
  <si>
    <t>Elite og overklassen</t>
  </si>
  <si>
    <t>Arbeiderklassen</t>
  </si>
  <si>
    <t>Avslutning og oppsummering</t>
  </si>
  <si>
    <t>Mathieu Hikaru Desan</t>
  </si>
  <si>
    <t>Bourdieu, Marx, and Capital: A Critique of the Extension Model</t>
  </si>
  <si>
    <t/>
  </si>
  <si>
    <t>Sociological theory</t>
  </si>
  <si>
    <t>2013-12-01</t>
  </si>
  <si>
    <t>31</t>
  </si>
  <si>
    <t>4</t>
  </si>
  <si>
    <t>318-342</t>
  </si>
  <si>
    <t>318</t>
  </si>
  <si>
    <t>342</t>
  </si>
  <si>
    <t>373</t>
  </si>
  <si>
    <t>357</t>
  </si>
  <si>
    <t>357-373</t>
  </si>
  <si>
    <t>2016-07-11</t>
  </si>
  <si>
    <t>Sociology (Oxford)</t>
  </si>
  <si>
    <t>Cultural vs Economic Capital: Symbolic Boundaries within the Middle Class</t>
  </si>
  <si>
    <t>Jarness, Vegard</t>
  </si>
  <si>
    <t>532</t>
  </si>
  <si>
    <t>512</t>
  </si>
  <si>
    <t>512-532</t>
  </si>
  <si>
    <t>2016</t>
  </si>
  <si>
    <t>American sociological review</t>
  </si>
  <si>
    <t>Class and Status: The Conceptual Distinction and its Empirical Relevance</t>
  </si>
  <si>
    <t>Chan, Tak Wing ; Goldthorpe, John H</t>
  </si>
  <si>
    <t>202</t>
  </si>
  <si>
    <t>172</t>
  </si>
  <si>
    <t>172-202</t>
  </si>
  <si>
    <t>2013-02</t>
  </si>
  <si>
    <t>The Sociological review (Keele)</t>
  </si>
  <si>
    <t>Class, Culture and Politics: On the Relevance of a Bourdieusian Concept of Class in Political Sociology</t>
  </si>
  <si>
    <t>Harrits, Gitte Sommer</t>
  </si>
  <si>
    <t>Friedman, Sam</t>
  </si>
  <si>
    <t>Habitus Clivé and the Emotional Imprint of Social Mobility</t>
  </si>
  <si>
    <t>2016-02</t>
  </si>
  <si>
    <t>129-147</t>
  </si>
  <si>
    <t>129</t>
  </si>
  <si>
    <t>147</t>
  </si>
  <si>
    <t>Lareau, Annette</t>
  </si>
  <si>
    <t>Invisible Inequality: Social Class and Childrearing in Black Families and White Families</t>
  </si>
  <si>
    <t>2002-10</t>
  </si>
  <si>
    <t>747-776</t>
  </si>
  <si>
    <t>747</t>
  </si>
  <si>
    <t>776</t>
  </si>
  <si>
    <t>Devine, Fiona</t>
  </si>
  <si>
    <t>Class Analysis and the Stability of Class Relations</t>
  </si>
  <si>
    <t>2016-07-02</t>
  </si>
  <si>
    <t>23-42</t>
  </si>
  <si>
    <t>23</t>
  </si>
  <si>
    <t>42</t>
  </si>
  <si>
    <t>Bourdieu, Pierre</t>
  </si>
  <si>
    <t>Hvad skaber en social klasse? Om gruppers teoretiske og praktiske eksistens</t>
  </si>
  <si>
    <t>2014</t>
  </si>
  <si>
    <t>330</t>
  </si>
  <si>
    <t>48</t>
  </si>
  <si>
    <t>67</t>
  </si>
  <si>
    <t>i Socialt rum, symbolsk magt : Bourdieuske perspektiver på klasse</t>
  </si>
  <si>
    <t>Goldthorpe, John H.</t>
  </si>
  <si>
    <t>On sociology : numbers, narratives, and the integration of research and theory</t>
  </si>
  <si>
    <t>Outline of a theory of social mobility</t>
  </si>
  <si>
    <t>2000</t>
  </si>
  <si>
    <t>VI, 337 s.</t>
  </si>
  <si>
    <t>230</t>
  </si>
  <si>
    <t>258</t>
  </si>
  <si>
    <t>377</t>
  </si>
  <si>
    <t>361</t>
  </si>
  <si>
    <t>361-377</t>
  </si>
  <si>
    <t>2012-08-11</t>
  </si>
  <si>
    <t>Annual review of sociology</t>
  </si>
  <si>
    <t>The Sociology of Elites</t>
  </si>
  <si>
    <t>Rahman Khan, Shamus</t>
  </si>
  <si>
    <t>Faber, Stine Thidemann; Prieur, Annick; Rosenlund, Lennart; Skjøtt-Larsen, Jakob</t>
  </si>
  <si>
    <t>Nye tider - nye klasseskel</t>
  </si>
  <si>
    <t>68</t>
  </si>
  <si>
    <t>98</t>
  </si>
  <si>
    <t>229-248</t>
  </si>
  <si>
    <t>Symbolske skillelinjer s. 229-248</t>
  </si>
  <si>
    <t>i Elite og klasse i et egalitært samfunn</t>
  </si>
  <si>
    <t>Flemmen, Magne</t>
  </si>
  <si>
    <t xml:space="preserve">Middelklassens politiske tilbøyeligheter s. </t>
  </si>
  <si>
    <t>211-227</t>
  </si>
  <si>
    <t>50</t>
  </si>
  <si>
    <t>v. ;</t>
  </si>
  <si>
    <t>2005</t>
  </si>
  <si>
    <t>Sosiologi i dag</t>
  </si>
  <si>
    <t>Klasse, etnisitet og kjønn som erfaringer: Om å være vanlig, arbeidsom og anstendig</t>
  </si>
  <si>
    <t>Skilbrei, May-Len</t>
  </si>
  <si>
    <t>Ljunggren, Jørn (2014) Finnes det en norsk kulturelite? s.193-210. 17 sider.</t>
  </si>
  <si>
    <t>Hansen, Marianne N (2014) Økende makt i økonomiske eliter?. i Elite og klasse... s.106-125. 19 sider.</t>
  </si>
  <si>
    <t>Putting Bourdieu to work for class analysis: reflections on some recent contributions: Putting Bourdieu to work for class analysis</t>
  </si>
  <si>
    <t>The British journal of sociology</t>
  </si>
  <si>
    <t>2013-06</t>
  </si>
  <si>
    <t>325-343</t>
  </si>
  <si>
    <t>325</t>
  </si>
  <si>
    <t>343</t>
  </si>
  <si>
    <t>Orupabo, Julia</t>
  </si>
  <si>
    <t>”En klassereise nedover”, 71-83 i Klassebilder. 12 sider.</t>
  </si>
  <si>
    <t>I klassebilder</t>
  </si>
  <si>
    <t>71-83</t>
  </si>
  <si>
    <t>Diane Reay ; Gill Crozier ; John Clayton</t>
  </si>
  <si>
    <t>'Strangers in Paradise'? Working-class Students in Elite Universities</t>
  </si>
  <si>
    <t>2009-12-01</t>
  </si>
  <si>
    <t>1103-1121</t>
  </si>
  <si>
    <t>1103</t>
  </si>
  <si>
    <t>1121</t>
  </si>
  <si>
    <t>Collins, PH &amp; Bilge, S</t>
  </si>
  <si>
    <t>"What is intersectionality?", i Intersectionality (Polity)</t>
  </si>
  <si>
    <t>Atkinson:</t>
  </si>
  <si>
    <t>Tof  og Flemmen</t>
  </si>
  <si>
    <t>Var klassesamfunnet noen gang på hell?</t>
  </si>
  <si>
    <t>i Norsk Sosiologisk Tidsskrift</t>
  </si>
  <si>
    <t>Giddens, Anthony</t>
  </si>
  <si>
    <t>"Marx's theory of classes"</t>
  </si>
  <si>
    <t>i The Class Structure of the Advanced Societies</t>
  </si>
  <si>
    <t>"The Weberian Critique"</t>
  </si>
  <si>
    <t>"Rethinking the theory of class (i)"</t>
  </si>
  <si>
    <t>Hjellbrekke og Korsnes</t>
  </si>
  <si>
    <t>"Yrkes- og klassemobilitet"</t>
  </si>
  <si>
    <t>"Utdanningsmobilitet"</t>
  </si>
  <si>
    <t>i Sosial mobilitet (2012)</t>
  </si>
  <si>
    <t>?</t>
  </si>
  <si>
    <t>Øversveen og Rydland</t>
  </si>
  <si>
    <t>"Teoretiske perspektiver"</t>
  </si>
  <si>
    <t>"Helse, velferdsstaten og det nordiske paradokset"</t>
  </si>
  <si>
    <t>"Sosial ulikhet i helsevesenet"</t>
  </si>
  <si>
    <t>i Sosial ulikhet i helse (2021)</t>
  </si>
  <si>
    <t>telt over</t>
  </si>
  <si>
    <t>"Kulturell ulikhet og klasse"</t>
  </si>
  <si>
    <t>i Grønmo, Nilsen og Christensen (red) Sosial ulikhet (2021)</t>
  </si>
  <si>
    <t>Hansen og Ljunggren</t>
  </si>
  <si>
    <t>"Arbeiderklassen i Norge: definisjon, sammensetning og endring"</t>
  </si>
  <si>
    <t>i Ljunggren og Hannsen (red) Arbeiderklassen (201)</t>
  </si>
  <si>
    <t>Hansen og Uvaag</t>
  </si>
  <si>
    <t>"Arbeiderklassen og sosial mobilitet"</t>
  </si>
  <si>
    <t>Hovden, Jan Fredrik</t>
  </si>
  <si>
    <t>"'Dårlige borgere?' Arbeiderklassen i den moderne offentligheten"</t>
  </si>
  <si>
    <t>Helland og Ljunggren</t>
  </si>
  <si>
    <t>"Arbeidere og yrkesstatus i Likhets-Norge"</t>
  </si>
  <si>
    <t>Berg</t>
  </si>
  <si>
    <t>"Klassetilpasset rådgivning i skolen"</t>
  </si>
  <si>
    <t>Nordhagen</t>
  </si>
  <si>
    <t>"Politisk fremmedgjøring og retten til å ha en mening"</t>
  </si>
  <si>
    <t>Flemmen, Jarness &amp; Rosenlund</t>
  </si>
  <si>
    <t>Social space and cultural class divisions</t>
  </si>
  <si>
    <t>i British Journal of Sociology</t>
  </si>
  <si>
    <t xml:space="preserve">Langsæther </t>
  </si>
  <si>
    <t>"Politiske klasseforskjeller i Norge"</t>
  </si>
  <si>
    <t xml:space="preserve">Tica </t>
  </si>
  <si>
    <t>"Samfunnets usynlige førstelinje"</t>
  </si>
  <si>
    <t>Friberg og Midtbøen</t>
  </si>
  <si>
    <t>"Bortskjemte nordmenn og sultne innvandrere"</t>
  </si>
  <si>
    <t>Flemmen og Toft</t>
  </si>
  <si>
    <t>"Kapitalens former"</t>
  </si>
  <si>
    <t>i Agora</t>
  </si>
  <si>
    <t>Atkinson</t>
  </si>
  <si>
    <t>kapitler om Wright og Goldthorpe</t>
  </si>
  <si>
    <t>telles under</t>
  </si>
  <si>
    <t>Flemmen m.fl.</t>
  </si>
  <si>
    <t>"Forms of capital and modes of closure in upper class reproduction"</t>
  </si>
  <si>
    <t>i Sociology</t>
  </si>
  <si>
    <t>Jarness, Flemmen, Rosenlund</t>
  </si>
  <si>
    <t>From class politics to classed politics</t>
  </si>
  <si>
    <t>Sociology</t>
  </si>
  <si>
    <t>de Vries &amp; Reeves</t>
  </si>
  <si>
    <t>What Does it Mean to be a Cultural Omnivore? Conflicting Visions of Omnivorousness in Empirical Research</t>
  </si>
  <si>
    <t>i Sociological Research Online</t>
  </si>
  <si>
    <t>Evans, G., Carl, N</t>
  </si>
  <si>
    <t>Class and Politics</t>
  </si>
  <si>
    <t>i The SAGE handbook of political sociology</t>
  </si>
  <si>
    <t>1</t>
  </si>
  <si>
    <t>27</t>
  </si>
  <si>
    <t xml:space="preserve">Korsnes, Olav. </t>
  </si>
  <si>
    <t>Kapittel 1: Innledning. s. 11-24.</t>
  </si>
  <si>
    <t>Hansen, Andersen, Flemmen og Ljunggren (204)</t>
  </si>
  <si>
    <t xml:space="preserve"> Klasser og eliter.  side 25-38. 13 sider.</t>
  </si>
  <si>
    <t xml:space="preserve">Hansen, Marianne N (2014) </t>
  </si>
  <si>
    <t>Økende makt i økonomiske eliter?. i Elite og klasse... s.106-125. 19 sider.</t>
  </si>
  <si>
    <t xml:space="preserve">Ljunggren, Jørn &amp; Andersen, Patrick Lie(2014) </t>
  </si>
  <si>
    <t>Inntektselitens bostedssegregering i Oslo, 1980–2005. ?. s. 126-143. 17 sider.</t>
  </si>
  <si>
    <t>Tekstutdrag</t>
  </si>
  <si>
    <t>Totalt antall sider</t>
  </si>
  <si>
    <t>Hermansen, Are Skeie</t>
  </si>
  <si>
    <t>Occupational Attainment Among Children of Immigrants in Norway: Bottlenecks into Employment––Equal Access to Advantaged Positions?</t>
  </si>
  <si>
    <t>i European Sociologicial Review</t>
  </si>
  <si>
    <t>Flemmen</t>
  </si>
  <si>
    <t>Om hva klasse er og hvordan det virker</t>
  </si>
  <si>
    <t>i Tidsskrift for samfunnsforskning</t>
  </si>
  <si>
    <t>Eliter og makt i dagens Norge</t>
  </si>
  <si>
    <t>i Klassekampen</t>
  </si>
  <si>
    <t>Økende makt i økonomiske eliter?</t>
  </si>
  <si>
    <t>Siste del av kapittel 2 i Arbeiderklassen</t>
  </si>
  <si>
    <t>telt under</t>
  </si>
  <si>
    <t>Wodtke, Geoffrey T</t>
  </si>
  <si>
    <t>Social Relations, Technical Divisions, and Class Stratification in the United States: An Empirical Test of the Death and Decomposition of Class Hypotheses</t>
  </si>
  <si>
    <t>Social forces</t>
  </si>
  <si>
    <t>2017</t>
  </si>
  <si>
    <t>1479-1508</t>
  </si>
  <si>
    <t>1479</t>
  </si>
  <si>
    <t>1508</t>
  </si>
  <si>
    <t>10.1093/sf/sox012</t>
  </si>
  <si>
    <t>van der Waal, Jeroen ; Achterberg, Peter ; Houtman, Dick</t>
  </si>
  <si>
    <t>Class Is Not Dead—It Has Been Buried Alive: Class Voting and Cultural Voting in Postwar Western Societies (1956–1990)</t>
  </si>
  <si>
    <t>Politics &amp; society</t>
  </si>
  <si>
    <t>2016-08-17</t>
  </si>
  <si>
    <t>403-426</t>
  </si>
  <si>
    <t>403</t>
  </si>
  <si>
    <t>426</t>
  </si>
  <si>
    <t>10.1177/0032329207304314</t>
  </si>
  <si>
    <t>10.1086/225228</t>
  </si>
  <si>
    <t>Andersen, P. L ; Hansen, M. N</t>
  </si>
  <si>
    <t>Class and Cultural Capital--The Case of Class Inequality in Educational Performance</t>
  </si>
  <si>
    <t>European sociological review</t>
  </si>
  <si>
    <t>2011-05-05</t>
  </si>
  <si>
    <t>607-621</t>
  </si>
  <si>
    <t>607</t>
  </si>
  <si>
    <t>621</t>
  </si>
  <si>
    <t>10.1093/esr/jcr029</t>
  </si>
  <si>
    <t>1468-2672</t>
  </si>
  <si>
    <t>Kingston, Paul W</t>
  </si>
  <si>
    <t>The Unfulfilled Promise of Cultural Capital Theory</t>
  </si>
  <si>
    <t>Sociology of education</t>
  </si>
  <si>
    <t>2001</t>
  </si>
  <si>
    <t>88-99</t>
  </si>
  <si>
    <t>88</t>
  </si>
  <si>
    <t>99</t>
  </si>
  <si>
    <t>10.2307/2673255</t>
  </si>
  <si>
    <t>0038-0407</t>
  </si>
  <si>
    <t>Erikson, Robert ; Goldthorpe, John H</t>
  </si>
  <si>
    <t>Intergenerational Inequality: A Sociological Perspective</t>
  </si>
  <si>
    <t>The Journal of economic perspectives</t>
  </si>
  <si>
    <t>2002-08</t>
  </si>
  <si>
    <t>31-44</t>
  </si>
  <si>
    <t>44</t>
  </si>
  <si>
    <t>10.1257/089533002760278695</t>
  </si>
  <si>
    <t>0895-3309</t>
  </si>
  <si>
    <t>Atkinson, Will</t>
  </si>
  <si>
    <t>Class, individualization, and late modernity : in search of the reflexive worker</t>
  </si>
  <si>
    <t>Educational Reproduction Today</t>
  </si>
  <si>
    <t>2010</t>
  </si>
  <si>
    <t>VIII, 245 s.</t>
  </si>
  <si>
    <t>77</t>
  </si>
  <si>
    <t>105</t>
  </si>
  <si>
    <t>Prieur, Annick</t>
  </si>
  <si>
    <t>Pierre Bourdieu : en introduktion</t>
  </si>
  <si>
    <t>Bourdieus uddannelsessociologi.</t>
  </si>
  <si>
    <t>Esmark, Kim</t>
  </si>
  <si>
    <t>cop. 2006</t>
  </si>
  <si>
    <t>260 s.</t>
  </si>
  <si>
    <t>71</t>
  </si>
  <si>
    <t>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</si>
</sst>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name val="Helvetica Neue"/>
      <family val="2"/>
    </font>
    <font>
      <sz val="15"/>
      <color rgb="FF333333"/>
      <name val="Helvetica Neue"/>
      <family val="2"/>
    </font>
    <font>
      <sz val="12"/>
      <color rgb="FF000000"/>
      <name val="Calibri"/>
      <family val="2"/>
      <scheme val="minor"/>
    </font>
    <font>
      <sz val="13"/>
      <color rgb="FFFF0000"/>
      <name val="Helvetica Neue"/>
      <family val="2"/>
    </font>
    <font>
      <sz val="12"/>
      <color rgb="FF92D050"/>
      <name val="Calibri"/>
      <family val="2"/>
      <scheme val="minor"/>
    </font>
    <font>
      <sz val="13"/>
      <color rgb="FF92D050"/>
      <name val="Helvetica Neue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  <xf numFmtId="0" fontId="0" fillId="0" borderId="0" xfId="0" applyFill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/>
    <xf numFmtId="17" fontId="6" fillId="0" borderId="0" xfId="0" applyNumberFormat="1" applyFont="1"/>
    <xf numFmtId="0" fontId="7" fillId="0" borderId="0" xfId="0" applyFont="1"/>
    <xf numFmtId="0" fontId="6" fillId="0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C734-6D28-F047-95FC-63F54ADA519E}">
  <dimension ref="A1:IW90"/>
  <sheetViews>
    <sheetView tabSelected="1" topLeftCell="C42" workbookViewId="0">
      <selection activeCell="A84" sqref="A84:XFD90"/>
    </sheetView>
  </sheetViews>
  <sheetFormatPr baseColWidth="10" defaultRowHeight="16" x14ac:dyDescent="0.2"/>
  <cols>
    <col min="1" max="2" width="14.33203125" customWidth="1"/>
    <col min="3" max="3" width="54.83203125" customWidth="1"/>
  </cols>
  <sheetData>
    <row r="1" spans="1:257" s="2" customFormat="1" x14ac:dyDescent="0.2">
      <c r="A1" s="2">
        <v>1</v>
      </c>
      <c r="C1" s="2" t="s">
        <v>0</v>
      </c>
    </row>
    <row r="2" spans="1:257" s="8" customFormat="1" x14ac:dyDescent="0.2">
      <c r="A2" s="8" t="s">
        <v>120</v>
      </c>
      <c r="B2" s="8">
        <v>1981</v>
      </c>
      <c r="C2" s="8" t="s">
        <v>121</v>
      </c>
      <c r="D2" s="8" t="s">
        <v>122</v>
      </c>
      <c r="K2" s="8">
        <f>40-23</f>
        <v>17</v>
      </c>
    </row>
    <row r="3" spans="1:257" s="8" customFormat="1" x14ac:dyDescent="0.2">
      <c r="A3" s="8" t="s">
        <v>120</v>
      </c>
      <c r="B3" s="8">
        <v>1981</v>
      </c>
      <c r="C3" s="8" t="s">
        <v>123</v>
      </c>
      <c r="D3" s="8" t="s">
        <v>122</v>
      </c>
      <c r="K3" s="8">
        <f>52-41</f>
        <v>11</v>
      </c>
    </row>
    <row r="4" spans="1:257" s="8" customFormat="1" x14ac:dyDescent="0.2">
      <c r="A4" s="8" t="s">
        <v>120</v>
      </c>
      <c r="B4" s="8">
        <v>1981</v>
      </c>
      <c r="C4" s="8" t="s">
        <v>124</v>
      </c>
      <c r="D4" s="8" t="s">
        <v>122</v>
      </c>
      <c r="K4" s="8">
        <f>117-99</f>
        <v>18</v>
      </c>
    </row>
    <row r="5" spans="1:257" x14ac:dyDescent="0.2">
      <c r="A5" t="s">
        <v>163</v>
      </c>
      <c r="B5">
        <v>2015</v>
      </c>
      <c r="C5" t="s">
        <v>164</v>
      </c>
      <c r="K5" t="s">
        <v>165</v>
      </c>
    </row>
    <row r="6" spans="1:257" s="2" customFormat="1" x14ac:dyDescent="0.2">
      <c r="A6" s="2">
        <v>2</v>
      </c>
      <c r="C6" s="2" t="s">
        <v>1</v>
      </c>
    </row>
    <row r="7" spans="1:257" s="8" customFormat="1" x14ac:dyDescent="0.2">
      <c r="A7" s="8" t="s">
        <v>117</v>
      </c>
      <c r="B7" s="8">
        <v>2019</v>
      </c>
      <c r="C7" s="8" t="s">
        <v>118</v>
      </c>
      <c r="D7" s="8" t="s">
        <v>119</v>
      </c>
      <c r="K7" s="8">
        <v>19</v>
      </c>
    </row>
    <row r="8" spans="1:257" s="8" customFormat="1" x14ac:dyDescent="0.2">
      <c r="A8" s="8" t="s">
        <v>193</v>
      </c>
      <c r="B8" s="8">
        <v>2020</v>
      </c>
      <c r="C8" s="8" t="s">
        <v>194</v>
      </c>
      <c r="D8" s="8" t="s">
        <v>195</v>
      </c>
      <c r="K8" s="8">
        <v>5</v>
      </c>
    </row>
    <row r="9" spans="1:257" s="8" customFormat="1" x14ac:dyDescent="0.2">
      <c r="A9" s="8" t="s">
        <v>59</v>
      </c>
      <c r="B9" s="8">
        <v>2006</v>
      </c>
      <c r="C9" s="8" t="s">
        <v>161</v>
      </c>
      <c r="D9" s="8" t="s">
        <v>162</v>
      </c>
      <c r="K9" s="8">
        <v>22</v>
      </c>
    </row>
    <row r="10" spans="1:257" x14ac:dyDescent="0.2">
      <c r="A10" t="s">
        <v>59</v>
      </c>
      <c r="B10">
        <v>2014</v>
      </c>
      <c r="C10" t="s">
        <v>60</v>
      </c>
      <c r="D10" t="s">
        <v>65</v>
      </c>
      <c r="G10" t="s">
        <v>61</v>
      </c>
      <c r="H10" t="s">
        <v>62</v>
      </c>
      <c r="I10" t="s">
        <v>63</v>
      </c>
      <c r="J10" t="s">
        <v>64</v>
      </c>
      <c r="K10">
        <f>J10-I10</f>
        <v>19</v>
      </c>
    </row>
    <row r="11" spans="1:257" x14ac:dyDescent="0.2">
      <c r="A11" t="s">
        <v>10</v>
      </c>
      <c r="B11">
        <v>2013</v>
      </c>
      <c r="C11" t="s">
        <v>11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18</v>
      </c>
      <c r="J11" t="s">
        <v>19</v>
      </c>
      <c r="K11">
        <f>J11-I11</f>
        <v>24</v>
      </c>
      <c r="Y11" t="s">
        <v>12</v>
      </c>
      <c r="Z11" t="s">
        <v>12</v>
      </c>
      <c r="AA11" t="s">
        <v>12</v>
      </c>
      <c r="AB11" t="s">
        <v>12</v>
      </c>
      <c r="AC11" t="s">
        <v>12</v>
      </c>
    </row>
    <row r="12" spans="1:257" s="2" customFormat="1" x14ac:dyDescent="0.2">
      <c r="A12" s="2">
        <v>3</v>
      </c>
      <c r="C12" s="2" t="s">
        <v>2</v>
      </c>
    </row>
    <row r="13" spans="1:257" s="4" customFormat="1" ht="17" x14ac:dyDescent="0.2">
      <c r="A13" s="1" t="s">
        <v>97</v>
      </c>
      <c r="B13" s="1">
        <v>2014</v>
      </c>
      <c r="C13" s="1" t="s">
        <v>198</v>
      </c>
      <c r="D13" s="1"/>
      <c r="E13" s="1"/>
      <c r="F13" s="1"/>
      <c r="G13" s="5">
        <v>106</v>
      </c>
      <c r="H13" s="5">
        <v>125</v>
      </c>
      <c r="I13" s="5"/>
      <c r="J13" s="5"/>
      <c r="K13" s="5">
        <v>19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</row>
    <row r="14" spans="1:257" s="4" customFormat="1" x14ac:dyDescent="0.2">
      <c r="A14" s="4" t="s">
        <v>160</v>
      </c>
      <c r="B14" s="4">
        <v>2019</v>
      </c>
      <c r="C14" t="s">
        <v>118</v>
      </c>
      <c r="K14" s="4" t="s">
        <v>135</v>
      </c>
    </row>
    <row r="15" spans="1:257" s="4" customFormat="1" x14ac:dyDescent="0.2">
      <c r="A15" s="4" t="s">
        <v>138</v>
      </c>
      <c r="B15" s="4">
        <v>2021</v>
      </c>
      <c r="C15" t="s">
        <v>199</v>
      </c>
      <c r="K15" s="4" t="s">
        <v>200</v>
      </c>
    </row>
    <row r="16" spans="1:257" x14ac:dyDescent="0.2">
      <c r="A16" t="s">
        <v>130</v>
      </c>
      <c r="B16" s="4">
        <v>2021</v>
      </c>
      <c r="C16" t="s">
        <v>131</v>
      </c>
      <c r="D16" t="s">
        <v>134</v>
      </c>
      <c r="K16">
        <f>80-55</f>
        <v>25</v>
      </c>
    </row>
    <row r="17" spans="1:257" x14ac:dyDescent="0.2">
      <c r="A17" t="s">
        <v>130</v>
      </c>
      <c r="B17" s="4">
        <v>2021</v>
      </c>
      <c r="C17" t="s">
        <v>132</v>
      </c>
      <c r="D17" t="s">
        <v>134</v>
      </c>
      <c r="K17">
        <f>96-81</f>
        <v>15</v>
      </c>
    </row>
    <row r="18" spans="1:257" x14ac:dyDescent="0.2">
      <c r="A18" t="s">
        <v>130</v>
      </c>
      <c r="B18" s="4">
        <v>2021</v>
      </c>
      <c r="C18" t="s">
        <v>133</v>
      </c>
      <c r="D18" t="s">
        <v>134</v>
      </c>
      <c r="K18">
        <f>118-97</f>
        <v>21</v>
      </c>
    </row>
    <row r="19" spans="1:257" s="2" customFormat="1" x14ac:dyDescent="0.2">
      <c r="A19" s="2">
        <v>4</v>
      </c>
      <c r="C19" s="2" t="s">
        <v>3</v>
      </c>
    </row>
    <row r="20" spans="1:257" s="4" customFormat="1" x14ac:dyDescent="0.2">
      <c r="A20" s="4" t="s">
        <v>125</v>
      </c>
      <c r="B20" s="4">
        <v>2012</v>
      </c>
      <c r="C20" s="4" t="s">
        <v>126</v>
      </c>
      <c r="D20" s="4" t="s">
        <v>128</v>
      </c>
      <c r="K20" s="4">
        <f>108-84</f>
        <v>24</v>
      </c>
    </row>
    <row r="21" spans="1:257" s="4" customFormat="1" x14ac:dyDescent="0.2">
      <c r="A21" s="4" t="s">
        <v>125</v>
      </c>
      <c r="B21" s="4">
        <v>2012</v>
      </c>
      <c r="C21" s="4" t="s">
        <v>127</v>
      </c>
      <c r="D21" s="4" t="s">
        <v>128</v>
      </c>
      <c r="K21" s="4">
        <f>134-109</f>
        <v>25</v>
      </c>
    </row>
    <row r="23" spans="1:257" x14ac:dyDescent="0.2">
      <c r="A23" t="s">
        <v>47</v>
      </c>
      <c r="B23">
        <v>2002</v>
      </c>
      <c r="C23" t="s">
        <v>48</v>
      </c>
      <c r="D23" t="s">
        <v>31</v>
      </c>
      <c r="E23" t="s">
        <v>49</v>
      </c>
      <c r="F23" t="s">
        <v>50</v>
      </c>
      <c r="G23" t="s">
        <v>51</v>
      </c>
      <c r="H23" t="s">
        <v>52</v>
      </c>
      <c r="K23">
        <f t="shared" ref="K23:K24" si="0">H23-G23</f>
        <v>29</v>
      </c>
    </row>
    <row r="24" spans="1:257" s="2" customFormat="1" x14ac:dyDescent="0.2">
      <c r="A24" t="s">
        <v>41</v>
      </c>
      <c r="B24">
        <v>2016</v>
      </c>
      <c r="C24" t="s">
        <v>42</v>
      </c>
      <c r="D24" t="s">
        <v>38</v>
      </c>
      <c r="E24" t="s">
        <v>43</v>
      </c>
      <c r="F24" t="s">
        <v>44</v>
      </c>
      <c r="G24" t="s">
        <v>45</v>
      </c>
      <c r="H24" t="s">
        <v>46</v>
      </c>
      <c r="I24"/>
      <c r="J24"/>
      <c r="K24">
        <f t="shared" si="0"/>
        <v>18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7" spans="1:257" s="2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x14ac:dyDescent="0.2">
      <c r="A28" s="2">
        <v>6</v>
      </c>
      <c r="B28" s="2"/>
      <c r="C28" s="2" t="s">
        <v>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</row>
    <row r="30" spans="1:257" s="8" customFormat="1" x14ac:dyDescent="0.2">
      <c r="A30" s="8" t="s">
        <v>151</v>
      </c>
      <c r="B30" s="8">
        <v>2017</v>
      </c>
      <c r="C30" s="8" t="s">
        <v>152</v>
      </c>
      <c r="D30" s="8" t="s">
        <v>153</v>
      </c>
      <c r="K30" s="8">
        <f>153-124</f>
        <v>29</v>
      </c>
    </row>
    <row r="31" spans="1:257" ht="17" x14ac:dyDescent="0.2">
      <c r="A31" t="s">
        <v>26</v>
      </c>
      <c r="B31">
        <v>2014</v>
      </c>
      <c r="C31" s="1" t="s">
        <v>85</v>
      </c>
      <c r="D31" t="s">
        <v>86</v>
      </c>
      <c r="F31" t="s">
        <v>84</v>
      </c>
      <c r="K31">
        <f>248-229</f>
        <v>19</v>
      </c>
    </row>
    <row r="32" spans="1:257" s="8" customFormat="1" x14ac:dyDescent="0.2">
      <c r="A32" s="8" t="s">
        <v>26</v>
      </c>
      <c r="B32" s="8">
        <v>2021</v>
      </c>
      <c r="C32" s="8" t="s">
        <v>136</v>
      </c>
      <c r="D32" s="8" t="s">
        <v>137</v>
      </c>
      <c r="K32" s="8">
        <f>376-345</f>
        <v>31</v>
      </c>
      <c r="M32" s="8">
        <f>SUM(K30:K34)</f>
        <v>120</v>
      </c>
    </row>
    <row r="33" spans="1:257" s="8" customFormat="1" x14ac:dyDescent="0.2">
      <c r="A33" s="8" t="s">
        <v>172</v>
      </c>
      <c r="B33" s="8">
        <v>2021</v>
      </c>
      <c r="C33" s="8" t="s">
        <v>173</v>
      </c>
      <c r="D33" s="8" t="s">
        <v>174</v>
      </c>
      <c r="K33" s="8">
        <v>21</v>
      </c>
    </row>
    <row r="34" spans="1:257" s="2" customFormat="1" x14ac:dyDescent="0.2">
      <c r="A34" t="s">
        <v>33</v>
      </c>
      <c r="B34"/>
      <c r="C34" t="s">
        <v>32</v>
      </c>
      <c r="D34" t="s">
        <v>31</v>
      </c>
      <c r="E34" t="s">
        <v>30</v>
      </c>
      <c r="F34" t="s">
        <v>29</v>
      </c>
      <c r="G34" t="s">
        <v>28</v>
      </c>
      <c r="H34" t="s">
        <v>27</v>
      </c>
      <c r="I34" t="s">
        <v>12</v>
      </c>
      <c r="J34"/>
      <c r="K34">
        <f>H34-G34</f>
        <v>20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x14ac:dyDescent="0.2">
      <c r="A35" s="2">
        <v>7</v>
      </c>
      <c r="B35" s="2"/>
      <c r="C35" s="2" t="s">
        <v>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x14ac:dyDescent="0.2">
      <c r="A36" t="s">
        <v>175</v>
      </c>
      <c r="B36">
        <v>2018</v>
      </c>
      <c r="C36" t="s">
        <v>176</v>
      </c>
      <c r="D36" t="s">
        <v>177</v>
      </c>
      <c r="G36" t="s">
        <v>178</v>
      </c>
      <c r="H36" t="s">
        <v>179</v>
      </c>
      <c r="K36">
        <f>H36-G36</f>
        <v>26</v>
      </c>
    </row>
    <row r="38" spans="1:257" s="2" customFormat="1" x14ac:dyDescent="0.2">
      <c r="A38" t="s">
        <v>40</v>
      </c>
      <c r="B38">
        <v>2013</v>
      </c>
      <c r="C38" t="s">
        <v>39</v>
      </c>
      <c r="D38" t="s">
        <v>38</v>
      </c>
      <c r="E38" t="s">
        <v>37</v>
      </c>
      <c r="F38" t="s">
        <v>36</v>
      </c>
      <c r="G38" t="s">
        <v>35</v>
      </c>
      <c r="H38" t="s">
        <v>34</v>
      </c>
      <c r="I38"/>
      <c r="J38"/>
      <c r="K38">
        <f>202-172</f>
        <v>30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s="9" customFormat="1" x14ac:dyDescent="0.2">
      <c r="A39" s="8" t="s">
        <v>169</v>
      </c>
      <c r="B39" s="8">
        <v>2019</v>
      </c>
      <c r="C39" s="8" t="s">
        <v>170</v>
      </c>
      <c r="D39" s="8" t="s">
        <v>171</v>
      </c>
      <c r="E39" s="8"/>
      <c r="F39" s="8"/>
      <c r="G39" s="8"/>
      <c r="H39" s="8"/>
      <c r="I39" s="8"/>
      <c r="J39" s="8"/>
      <c r="K39" s="8">
        <v>21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</row>
    <row r="40" spans="1:257" x14ac:dyDescent="0.2">
      <c r="A40" s="2">
        <v>8</v>
      </c>
      <c r="B40" s="2"/>
      <c r="C40" s="2" t="s">
        <v>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spans="1:257" s="8" customFormat="1" x14ac:dyDescent="0.2">
      <c r="A41" s="8" t="s">
        <v>114</v>
      </c>
      <c r="B41" s="8">
        <v>2020</v>
      </c>
      <c r="C41" s="8" t="s">
        <v>115</v>
      </c>
      <c r="F41" s="10"/>
      <c r="G41" s="8">
        <v>1</v>
      </c>
      <c r="H41" s="8">
        <v>36</v>
      </c>
      <c r="I41" s="8">
        <f>H41-G41</f>
        <v>35</v>
      </c>
      <c r="K41" s="8">
        <f>H41-G41</f>
        <v>35</v>
      </c>
    </row>
    <row r="42" spans="1:257" ht="19" x14ac:dyDescent="0.2">
      <c r="A42" t="s">
        <v>104</v>
      </c>
      <c r="B42">
        <v>2010</v>
      </c>
      <c r="C42" s="3" t="s">
        <v>105</v>
      </c>
      <c r="D42" t="s">
        <v>106</v>
      </c>
      <c r="F42" t="s">
        <v>107</v>
      </c>
      <c r="G42">
        <v>71</v>
      </c>
      <c r="H42">
        <v>83</v>
      </c>
      <c r="K42">
        <f>H42-G42</f>
        <v>12</v>
      </c>
    </row>
    <row r="43" spans="1:257" s="2" customFormat="1" x14ac:dyDescent="0.2">
      <c r="A43" t="s">
        <v>95</v>
      </c>
      <c r="B43">
        <v>2005</v>
      </c>
      <c r="C43" t="s">
        <v>94</v>
      </c>
      <c r="D43" t="s">
        <v>93</v>
      </c>
      <c r="E43" t="s">
        <v>92</v>
      </c>
      <c r="F43" t="s">
        <v>91</v>
      </c>
      <c r="G43" t="s">
        <v>90</v>
      </c>
      <c r="H43" t="s">
        <v>82</v>
      </c>
      <c r="I43"/>
      <c r="J43"/>
      <c r="K43">
        <f>H43-G43</f>
        <v>18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s="9" customFormat="1" x14ac:dyDescent="0.2">
      <c r="A44" s="8" t="s">
        <v>190</v>
      </c>
      <c r="B44" s="8">
        <v>2012</v>
      </c>
      <c r="C44" s="8" t="s">
        <v>191</v>
      </c>
      <c r="D44" s="8" t="s">
        <v>192</v>
      </c>
      <c r="E44" s="8"/>
      <c r="F44" s="8"/>
      <c r="G44" s="8"/>
      <c r="H44" s="8"/>
      <c r="J44" s="8"/>
      <c r="K44" s="8">
        <f>534-517</f>
        <v>17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</row>
    <row r="45" spans="1:257" x14ac:dyDescent="0.2">
      <c r="A45" s="2">
        <v>9</v>
      </c>
      <c r="B45" s="2"/>
      <c r="C45" s="2" t="s">
        <v>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</row>
    <row r="46" spans="1:257" x14ac:dyDescent="0.2">
      <c r="A46" t="s">
        <v>79</v>
      </c>
      <c r="B46">
        <v>2012</v>
      </c>
      <c r="C46" t="s">
        <v>78</v>
      </c>
      <c r="D46" t="s">
        <v>77</v>
      </c>
      <c r="E46" t="s">
        <v>76</v>
      </c>
      <c r="F46" t="s">
        <v>75</v>
      </c>
      <c r="G46" t="s">
        <v>74</v>
      </c>
      <c r="H46" t="s">
        <v>73</v>
      </c>
      <c r="I46" t="s">
        <v>12</v>
      </c>
      <c r="K46">
        <f>H46-G46</f>
        <v>16</v>
      </c>
    </row>
    <row r="47" spans="1:257" s="8" customFormat="1" x14ac:dyDescent="0.2">
      <c r="A47" s="8" t="s">
        <v>193</v>
      </c>
      <c r="B47" s="8">
        <v>2019</v>
      </c>
      <c r="C47" s="8" t="s">
        <v>196</v>
      </c>
      <c r="D47" s="8" t="s">
        <v>197</v>
      </c>
      <c r="K47" s="8">
        <v>5</v>
      </c>
    </row>
    <row r="48" spans="1:257" ht="17" x14ac:dyDescent="0.2">
      <c r="A48" s="1" t="s">
        <v>180</v>
      </c>
      <c r="B48">
        <v>2014</v>
      </c>
      <c r="C48" s="1" t="s">
        <v>181</v>
      </c>
      <c r="G48">
        <v>11</v>
      </c>
      <c r="H48">
        <v>24</v>
      </c>
      <c r="K48">
        <f>H48-G48</f>
        <v>13</v>
      </c>
    </row>
    <row r="49" spans="1:257" ht="17" x14ac:dyDescent="0.2">
      <c r="A49" s="1" t="s">
        <v>182</v>
      </c>
      <c r="B49" s="1"/>
      <c r="C49" t="s">
        <v>183</v>
      </c>
      <c r="G49">
        <v>25</v>
      </c>
      <c r="H49">
        <v>38</v>
      </c>
      <c r="K49">
        <f t="shared" ref="K49:K51" si="1">H49-G49</f>
        <v>13</v>
      </c>
    </row>
    <row r="50" spans="1:257" ht="17" x14ac:dyDescent="0.2">
      <c r="A50" s="1" t="s">
        <v>184</v>
      </c>
      <c r="B50" s="1"/>
      <c r="C50" t="s">
        <v>185</v>
      </c>
      <c r="G50">
        <v>106</v>
      </c>
      <c r="H50">
        <v>125</v>
      </c>
      <c r="K50" t="s">
        <v>135</v>
      </c>
    </row>
    <row r="51" spans="1:257" ht="17" x14ac:dyDescent="0.2">
      <c r="A51" s="1" t="s">
        <v>186</v>
      </c>
      <c r="B51" s="1"/>
      <c r="C51" t="s">
        <v>187</v>
      </c>
      <c r="G51">
        <v>126</v>
      </c>
      <c r="H51">
        <v>143</v>
      </c>
      <c r="K51">
        <f t="shared" si="1"/>
        <v>17</v>
      </c>
    </row>
    <row r="53" spans="1:257" s="8" customFormat="1" ht="17" x14ac:dyDescent="0.2">
      <c r="A53" s="11" t="s">
        <v>166</v>
      </c>
      <c r="B53" s="11"/>
      <c r="C53" s="8" t="s">
        <v>167</v>
      </c>
      <c r="D53" s="8" t="s">
        <v>168</v>
      </c>
      <c r="K53" s="8">
        <v>22</v>
      </c>
    </row>
    <row r="55" spans="1:257" x14ac:dyDescent="0.2">
      <c r="A55" s="2">
        <v>10</v>
      </c>
      <c r="B55" s="2"/>
      <c r="C55" s="2" t="s">
        <v>8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</row>
    <row r="56" spans="1:257" s="12" customFormat="1" x14ac:dyDescent="0.2">
      <c r="A56" s="12" t="s">
        <v>138</v>
      </c>
      <c r="C56" s="12" t="s">
        <v>139</v>
      </c>
      <c r="D56" s="12" t="s">
        <v>140</v>
      </c>
      <c r="K56" s="12">
        <f>60-35</f>
        <v>25</v>
      </c>
    </row>
    <row r="57" spans="1:257" s="12" customFormat="1" x14ac:dyDescent="0.2">
      <c r="A57" s="12" t="s">
        <v>141</v>
      </c>
      <c r="C57" s="12" t="s">
        <v>142</v>
      </c>
      <c r="D57" s="12" t="s">
        <v>140</v>
      </c>
      <c r="K57" s="12">
        <f>90-61</f>
        <v>29</v>
      </c>
    </row>
    <row r="58" spans="1:257" s="12" customFormat="1" x14ac:dyDescent="0.2">
      <c r="A58" s="12" t="s">
        <v>156</v>
      </c>
      <c r="C58" s="12" t="s">
        <v>157</v>
      </c>
      <c r="D58" s="12" t="s">
        <v>140</v>
      </c>
      <c r="K58" s="12">
        <f>330-313</f>
        <v>17</v>
      </c>
    </row>
    <row r="59" spans="1:257" s="12" customFormat="1" x14ac:dyDescent="0.2">
      <c r="A59" s="12" t="s">
        <v>143</v>
      </c>
      <c r="C59" s="12" t="s">
        <v>144</v>
      </c>
      <c r="D59" s="12" t="s">
        <v>140</v>
      </c>
      <c r="K59" s="12">
        <f>370-353</f>
        <v>17</v>
      </c>
      <c r="M59" s="12">
        <f>SUM(K56:K64)</f>
        <v>179</v>
      </c>
    </row>
    <row r="60" spans="1:257" s="12" customFormat="1" x14ac:dyDescent="0.2">
      <c r="A60" s="12" t="s">
        <v>145</v>
      </c>
      <c r="C60" s="12" t="s">
        <v>146</v>
      </c>
      <c r="D60" s="12" t="s">
        <v>140</v>
      </c>
      <c r="K60" s="12">
        <f>312-293</f>
        <v>19</v>
      </c>
    </row>
    <row r="61" spans="1:257" s="8" customFormat="1" x14ac:dyDescent="0.2">
      <c r="A61" s="12" t="s">
        <v>147</v>
      </c>
      <c r="B61" s="12"/>
      <c r="C61" s="12" t="s">
        <v>148</v>
      </c>
      <c r="D61" s="12" t="s">
        <v>140</v>
      </c>
      <c r="K61" s="8">
        <f>108-91</f>
        <v>17</v>
      </c>
    </row>
    <row r="62" spans="1:257" s="8" customFormat="1" x14ac:dyDescent="0.2">
      <c r="A62" s="12" t="s">
        <v>149</v>
      </c>
      <c r="B62" s="12"/>
      <c r="C62" s="12" t="s">
        <v>150</v>
      </c>
      <c r="D62" s="12" t="s">
        <v>140</v>
      </c>
      <c r="K62" s="8">
        <f>410-391</f>
        <v>19</v>
      </c>
    </row>
    <row r="63" spans="1:257" s="8" customFormat="1" x14ac:dyDescent="0.2">
      <c r="A63" s="12" t="s">
        <v>154</v>
      </c>
      <c r="B63" s="12"/>
      <c r="C63" s="12" t="s">
        <v>155</v>
      </c>
      <c r="D63" s="12" t="s">
        <v>140</v>
      </c>
      <c r="K63" s="8">
        <f>390-371</f>
        <v>19</v>
      </c>
    </row>
    <row r="64" spans="1:257" s="8" customFormat="1" x14ac:dyDescent="0.2">
      <c r="A64" s="12" t="s">
        <v>158</v>
      </c>
      <c r="B64" s="12"/>
      <c r="C64" s="12" t="s">
        <v>159</v>
      </c>
      <c r="D64" s="12" t="s">
        <v>140</v>
      </c>
      <c r="K64" s="8">
        <f>126-109</f>
        <v>17</v>
      </c>
    </row>
    <row r="65" spans="1:257" x14ac:dyDescent="0.2">
      <c r="A65" s="2">
        <v>11</v>
      </c>
      <c r="B65" s="2"/>
      <c r="C65" s="2" t="s">
        <v>9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</row>
    <row r="66" spans="1:257" x14ac:dyDescent="0.2">
      <c r="J66" t="s">
        <v>188</v>
      </c>
      <c r="K66">
        <f>SUM(K1:K64)</f>
        <v>855</v>
      </c>
    </row>
    <row r="67" spans="1:257" x14ac:dyDescent="0.2">
      <c r="J67" t="s">
        <v>116</v>
      </c>
      <c r="K67">
        <f>159</f>
        <v>159</v>
      </c>
    </row>
    <row r="68" spans="1:257" x14ac:dyDescent="0.2">
      <c r="J68" t="s">
        <v>189</v>
      </c>
      <c r="K68">
        <f>K66+K67</f>
        <v>1014</v>
      </c>
    </row>
    <row r="76" spans="1:257" s="6" customFormat="1" x14ac:dyDescent="0.2">
      <c r="A76" s="6" t="s">
        <v>66</v>
      </c>
      <c r="C76" s="6" t="s">
        <v>68</v>
      </c>
      <c r="D76" s="6" t="s">
        <v>67</v>
      </c>
      <c r="G76" s="6" t="s">
        <v>69</v>
      </c>
      <c r="H76" s="6" t="s">
        <v>70</v>
      </c>
      <c r="I76" s="6" t="s">
        <v>71</v>
      </c>
      <c r="J76" s="6" t="s">
        <v>72</v>
      </c>
      <c r="L76" s="6" t="s">
        <v>129</v>
      </c>
    </row>
    <row r="77" spans="1:257" s="6" customFormat="1" x14ac:dyDescent="0.2">
      <c r="A77" s="6" t="s">
        <v>53</v>
      </c>
      <c r="C77" s="6" t="s">
        <v>54</v>
      </c>
      <c r="D77" s="6" t="s">
        <v>24</v>
      </c>
      <c r="E77" s="6" t="s">
        <v>55</v>
      </c>
      <c r="F77" s="6" t="s">
        <v>56</v>
      </c>
      <c r="G77" s="6" t="s">
        <v>57</v>
      </c>
      <c r="H77" s="6" t="s">
        <v>58</v>
      </c>
      <c r="L77" s="6" t="s">
        <v>129</v>
      </c>
    </row>
    <row r="78" spans="1:257" s="6" customFormat="1" x14ac:dyDescent="0.2">
      <c r="A78" s="6" t="s">
        <v>80</v>
      </c>
      <c r="C78" s="6" t="s">
        <v>81</v>
      </c>
      <c r="D78" s="6" t="s">
        <v>65</v>
      </c>
      <c r="G78" s="6" t="s">
        <v>61</v>
      </c>
      <c r="H78" s="6" t="s">
        <v>62</v>
      </c>
      <c r="I78" s="6" t="s">
        <v>82</v>
      </c>
      <c r="J78" s="6" t="s">
        <v>83</v>
      </c>
      <c r="K78" s="6">
        <f>J78-I78</f>
        <v>30</v>
      </c>
    </row>
    <row r="79" spans="1:257" s="6" customFormat="1" ht="17" x14ac:dyDescent="0.2">
      <c r="A79" s="6" t="s">
        <v>87</v>
      </c>
      <c r="C79" s="7" t="s">
        <v>88</v>
      </c>
      <c r="D79" s="6" t="s">
        <v>86</v>
      </c>
      <c r="F79" s="6" t="s">
        <v>89</v>
      </c>
      <c r="K79" s="6">
        <f>227-211</f>
        <v>16</v>
      </c>
    </row>
    <row r="80" spans="1:257" s="6" customFormat="1" x14ac:dyDescent="0.2">
      <c r="A80" s="6" t="s">
        <v>87</v>
      </c>
      <c r="C80" s="6" t="s">
        <v>98</v>
      </c>
      <c r="D80" s="6" t="s">
        <v>99</v>
      </c>
      <c r="E80" s="6" t="s">
        <v>100</v>
      </c>
      <c r="F80" s="6" t="s">
        <v>101</v>
      </c>
      <c r="G80" s="6" t="s">
        <v>102</v>
      </c>
      <c r="H80" s="6" t="s">
        <v>103</v>
      </c>
      <c r="K80" s="6">
        <f>H80-G80</f>
        <v>18</v>
      </c>
    </row>
    <row r="81" spans="1:19" s="6" customFormat="1" ht="17" x14ac:dyDescent="0.2">
      <c r="A81" s="7" t="s">
        <v>96</v>
      </c>
      <c r="B81" s="7"/>
      <c r="G81" s="6">
        <v>193</v>
      </c>
      <c r="H81" s="6">
        <v>210</v>
      </c>
      <c r="K81" s="6">
        <f>H81-G81</f>
        <v>17</v>
      </c>
    </row>
    <row r="82" spans="1:19" s="6" customFormat="1" x14ac:dyDescent="0.2">
      <c r="A82" s="6" t="s">
        <v>26</v>
      </c>
      <c r="B82" s="6">
        <v>2016</v>
      </c>
      <c r="C82" s="6" t="s">
        <v>25</v>
      </c>
      <c r="D82" s="6" t="s">
        <v>24</v>
      </c>
      <c r="E82" s="6" t="s">
        <v>23</v>
      </c>
      <c r="F82" s="6" t="s">
        <v>22</v>
      </c>
      <c r="G82" s="6" t="s">
        <v>21</v>
      </c>
      <c r="H82" s="6" t="s">
        <v>20</v>
      </c>
      <c r="K82" s="6">
        <f>H82-G82</f>
        <v>16</v>
      </c>
    </row>
    <row r="83" spans="1:19" s="6" customFormat="1" x14ac:dyDescent="0.2">
      <c r="A83" s="6" t="s">
        <v>108</v>
      </c>
      <c r="B83" s="6">
        <v>2009</v>
      </c>
      <c r="C83" s="6" t="s">
        <v>109</v>
      </c>
      <c r="D83" s="6" t="s">
        <v>24</v>
      </c>
      <c r="E83" s="6" t="s">
        <v>110</v>
      </c>
      <c r="F83" s="6" t="s">
        <v>111</v>
      </c>
      <c r="G83" s="6" t="s">
        <v>112</v>
      </c>
      <c r="H83" s="6" t="s">
        <v>113</v>
      </c>
      <c r="K83" s="6">
        <f>H83-G83</f>
        <v>18</v>
      </c>
    </row>
    <row r="84" spans="1:19" s="13" customFormat="1" ht="13" x14ac:dyDescent="0.15">
      <c r="A84" s="13" t="s">
        <v>201</v>
      </c>
      <c r="B84" s="13" t="s">
        <v>202</v>
      </c>
      <c r="C84" s="13" t="s">
        <v>12</v>
      </c>
      <c r="D84" s="13" t="s">
        <v>12</v>
      </c>
      <c r="E84" s="13" t="s">
        <v>203</v>
      </c>
      <c r="F84" s="13" t="s">
        <v>204</v>
      </c>
      <c r="G84" s="13" t="s">
        <v>205</v>
      </c>
      <c r="H84" s="13" t="s">
        <v>206</v>
      </c>
      <c r="I84" s="13" t="s">
        <v>207</v>
      </c>
      <c r="J84" s="13" t="s">
        <v>12</v>
      </c>
      <c r="K84" s="13" t="s">
        <v>208</v>
      </c>
      <c r="L84" s="13" t="s">
        <v>12</v>
      </c>
      <c r="M84" s="13" t="s">
        <v>12</v>
      </c>
      <c r="N84" s="13" t="s">
        <v>12</v>
      </c>
      <c r="O84" s="13" t="s">
        <v>12</v>
      </c>
      <c r="P84" s="13" t="s">
        <v>12</v>
      </c>
      <c r="Q84" s="13" t="s">
        <v>12</v>
      </c>
      <c r="R84" s="13" t="s">
        <v>12</v>
      </c>
      <c r="S84" s="13" t="s">
        <v>12</v>
      </c>
    </row>
    <row r="85" spans="1:19" s="13" customFormat="1" ht="13" x14ac:dyDescent="0.15">
      <c r="A85" s="13" t="s">
        <v>209</v>
      </c>
      <c r="B85" s="13" t="s">
        <v>210</v>
      </c>
      <c r="C85" s="13" t="s">
        <v>12</v>
      </c>
      <c r="D85" s="13" t="s">
        <v>12</v>
      </c>
      <c r="E85" s="13" t="s">
        <v>211</v>
      </c>
      <c r="F85" s="13" t="s">
        <v>212</v>
      </c>
      <c r="G85" s="13" t="s">
        <v>213</v>
      </c>
      <c r="H85" s="13" t="s">
        <v>214</v>
      </c>
      <c r="I85" s="13" t="s">
        <v>215</v>
      </c>
      <c r="J85" s="13" t="s">
        <v>12</v>
      </c>
      <c r="K85" s="13" t="s">
        <v>216</v>
      </c>
      <c r="L85" s="13" t="s">
        <v>12</v>
      </c>
      <c r="M85" s="13" t="s">
        <v>12</v>
      </c>
      <c r="N85" s="13" t="s">
        <v>217</v>
      </c>
      <c r="O85" s="13" t="s">
        <v>12</v>
      </c>
      <c r="P85" s="13" t="s">
        <v>12</v>
      </c>
      <c r="Q85" s="13" t="s">
        <v>12</v>
      </c>
      <c r="R85" s="13" t="s">
        <v>12</v>
      </c>
      <c r="S85" s="13" t="s">
        <v>12</v>
      </c>
    </row>
    <row r="86" spans="1:19" s="13" customFormat="1" ht="13" x14ac:dyDescent="0.15">
      <c r="A86" s="13" t="s">
        <v>218</v>
      </c>
      <c r="B86" s="13" t="s">
        <v>219</v>
      </c>
      <c r="C86" s="13" t="s">
        <v>12</v>
      </c>
      <c r="D86" s="13" t="s">
        <v>12</v>
      </c>
      <c r="E86" s="13" t="s">
        <v>220</v>
      </c>
      <c r="F86" s="13" t="s">
        <v>221</v>
      </c>
      <c r="G86" s="13" t="s">
        <v>222</v>
      </c>
      <c r="H86" s="13" t="s">
        <v>223</v>
      </c>
      <c r="I86" s="13" t="s">
        <v>224</v>
      </c>
      <c r="J86" s="13" t="s">
        <v>12</v>
      </c>
      <c r="K86" s="13" t="s">
        <v>225</v>
      </c>
      <c r="L86" s="13" t="s">
        <v>12</v>
      </c>
      <c r="M86" s="13" t="s">
        <v>12</v>
      </c>
      <c r="N86" s="13" t="s">
        <v>226</v>
      </c>
      <c r="O86" s="13" t="s">
        <v>12</v>
      </c>
      <c r="P86" s="13" t="s">
        <v>12</v>
      </c>
      <c r="Q86" s="13" t="s">
        <v>12</v>
      </c>
      <c r="R86" s="13" t="s">
        <v>12</v>
      </c>
      <c r="S86" s="13" t="s">
        <v>12</v>
      </c>
    </row>
    <row r="87" spans="1:19" s="13" customFormat="1" ht="13" x14ac:dyDescent="0.15">
      <c r="A87" s="13" t="s">
        <v>227</v>
      </c>
      <c r="B87" s="13" t="s">
        <v>228</v>
      </c>
      <c r="C87" s="13" t="s">
        <v>12</v>
      </c>
      <c r="D87" s="13" t="s">
        <v>12</v>
      </c>
      <c r="E87" s="13" t="s">
        <v>229</v>
      </c>
      <c r="F87" s="13" t="s">
        <v>230</v>
      </c>
      <c r="G87" s="13" t="s">
        <v>231</v>
      </c>
      <c r="H87" s="13" t="s">
        <v>232</v>
      </c>
      <c r="I87" s="13" t="s">
        <v>233</v>
      </c>
      <c r="J87" s="13" t="s">
        <v>12</v>
      </c>
      <c r="K87" s="13" t="s">
        <v>234</v>
      </c>
      <c r="L87" s="13" t="s">
        <v>12</v>
      </c>
      <c r="M87" s="13" t="s">
        <v>12</v>
      </c>
      <c r="N87" s="13" t="s">
        <v>235</v>
      </c>
      <c r="O87" s="13" t="s">
        <v>12</v>
      </c>
      <c r="P87" s="13" t="s">
        <v>12</v>
      </c>
      <c r="Q87" s="13" t="s">
        <v>12</v>
      </c>
      <c r="R87" s="13" t="s">
        <v>12</v>
      </c>
      <c r="S87" s="13" t="s">
        <v>12</v>
      </c>
    </row>
    <row r="88" spans="1:19" s="13" customFormat="1" ht="13" x14ac:dyDescent="0.15">
      <c r="A88" s="13" t="s">
        <v>236</v>
      </c>
      <c r="B88" s="13" t="s">
        <v>237</v>
      </c>
      <c r="C88" s="13" t="s">
        <v>12</v>
      </c>
      <c r="D88" s="13" t="s">
        <v>12</v>
      </c>
      <c r="E88" s="13" t="s">
        <v>238</v>
      </c>
      <c r="F88" s="13" t="s">
        <v>239</v>
      </c>
      <c r="G88" s="13" t="s">
        <v>240</v>
      </c>
      <c r="H88" s="13" t="s">
        <v>15</v>
      </c>
      <c r="I88" s="13" t="s">
        <v>241</v>
      </c>
      <c r="J88" s="13" t="s">
        <v>12</v>
      </c>
      <c r="K88" s="13" t="s">
        <v>242</v>
      </c>
      <c r="L88" s="13" t="s">
        <v>12</v>
      </c>
      <c r="M88" s="13" t="s">
        <v>12</v>
      </c>
      <c r="N88" s="13" t="s">
        <v>243</v>
      </c>
      <c r="O88" s="13" t="s">
        <v>12</v>
      </c>
      <c r="P88" s="13" t="s">
        <v>12</v>
      </c>
      <c r="Q88" s="13" t="s">
        <v>12</v>
      </c>
      <c r="R88" s="13" t="s">
        <v>12</v>
      </c>
      <c r="S88" s="13" t="s">
        <v>12</v>
      </c>
    </row>
    <row r="89" spans="1:19" s="13" customFormat="1" ht="13" x14ac:dyDescent="0.15">
      <c r="A89" s="13" t="s">
        <v>244</v>
      </c>
      <c r="B89" s="13" t="s">
        <v>245</v>
      </c>
      <c r="C89" s="13" t="s">
        <v>246</v>
      </c>
      <c r="D89" s="13" t="s">
        <v>12</v>
      </c>
      <c r="E89" s="13" t="s">
        <v>12</v>
      </c>
      <c r="F89" s="13" t="s">
        <v>247</v>
      </c>
      <c r="G89" s="13" t="s">
        <v>248</v>
      </c>
      <c r="H89" s="13" t="s">
        <v>249</v>
      </c>
      <c r="I89" s="13" t="s">
        <v>250</v>
      </c>
      <c r="J89" s="13" t="s">
        <v>12</v>
      </c>
      <c r="K89" s="13" t="s">
        <v>12</v>
      </c>
      <c r="L89" s="13" t="s">
        <v>16</v>
      </c>
      <c r="M89" s="13" t="s">
        <v>12</v>
      </c>
      <c r="N89" s="13" t="s">
        <v>12</v>
      </c>
      <c r="O89" s="13" t="s">
        <v>12</v>
      </c>
      <c r="P89" s="13" t="s">
        <v>12</v>
      </c>
      <c r="Q89" s="13" t="s">
        <v>12</v>
      </c>
      <c r="R89" s="13" t="s">
        <v>12</v>
      </c>
      <c r="S89" s="13" t="s">
        <v>12</v>
      </c>
    </row>
    <row r="90" spans="1:19" s="13" customFormat="1" ht="13" x14ac:dyDescent="0.15">
      <c r="A90" s="13" t="s">
        <v>251</v>
      </c>
      <c r="B90" s="13" t="s">
        <v>252</v>
      </c>
      <c r="C90" s="13" t="s">
        <v>253</v>
      </c>
      <c r="D90" s="13" t="s">
        <v>254</v>
      </c>
      <c r="E90" s="13" t="s">
        <v>12</v>
      </c>
      <c r="F90" s="13" t="s">
        <v>255</v>
      </c>
      <c r="G90" s="13" t="s">
        <v>256</v>
      </c>
      <c r="H90" s="13" t="s">
        <v>257</v>
      </c>
      <c r="I90" s="13" t="s">
        <v>258</v>
      </c>
      <c r="J90" s="13" t="s">
        <v>12</v>
      </c>
      <c r="K90" s="13" t="s">
        <v>12</v>
      </c>
      <c r="L90" s="13" t="s">
        <v>12</v>
      </c>
      <c r="M90" s="13" t="s">
        <v>12</v>
      </c>
      <c r="N90" s="13" t="s">
        <v>12</v>
      </c>
      <c r="O90" s="13" t="s">
        <v>12</v>
      </c>
      <c r="P90" s="13" t="s">
        <v>12</v>
      </c>
      <c r="Q90" s="13" t="s">
        <v>12</v>
      </c>
      <c r="R90" s="13" t="s">
        <v>12</v>
      </c>
      <c r="S90" s="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Magne Flemmen</dc:creator>
  <cp:lastModifiedBy>Magne Flemmen</cp:lastModifiedBy>
  <dcterms:created xsi:type="dcterms:W3CDTF">2021-09-25T21:35:50Z</dcterms:created>
  <dcterms:modified xsi:type="dcterms:W3CDTF">2021-09-27T09:05:50Z</dcterms:modified>
</cp:coreProperties>
</file>